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<sst xmlns="http://schemas.openxmlformats.org/spreadsheetml/2006/main" count="41" uniqueCount="29">
  <si>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P=R+L-T</t>
  </si>
  <si>
    <t>mm</t>
  </si>
  <si>
    <t>deg</t>
  </si>
  <si>
    <t xml:space="preserve">Stroke (S) </t>
  </si>
  <si>
    <t>Conrodlength (L)</t>
  </si>
  <si>
    <t>Stroke/2</t>
  </si>
  <si>
    <t>input</t>
  </si>
  <si>
    <t>Distance to angle:</t>
  </si>
  <si>
    <t>Output</t>
  </si>
  <si>
    <t>distance (T)</t>
  </si>
  <si>
    <t>Angle (alpha)</t>
  </si>
  <si>
    <t>(advance in mm)</t>
  </si>
  <si>
    <t>(advance in degrees)</t>
  </si>
  <si>
    <t>Angle to distance:</t>
  </si>
  <si>
    <t>Input</t>
  </si>
  <si>
    <t>Makes distance:</t>
  </si>
  <si>
    <t>Converting crank angle to distance from TDC (and vice versa)</t>
  </si>
  <si>
    <t>Table: Angle to Distance</t>
  </si>
  <si>
    <t>Engine dimensions</t>
  </si>
  <si>
    <t>(Distance to angle calculation help value)</t>
  </si>
  <si>
    <t>Radius (R)</t>
  </si>
  <si>
    <r>
      <t>(RD/RZ250 &amp; 350 = 54mm</t>
    </r>
    <r>
      <rPr>
        <sz val="10"/>
        <rFont val="Arial"/>
        <family val="0"/>
      </rPr>
      <t>, RD400 = 62mm)</t>
    </r>
  </si>
  <si>
    <t>(RD/RZ250 &amp; 350 = 110mm, RD400 = 115mm)</t>
  </si>
  <si>
    <t>angle</t>
  </si>
  <si>
    <t>(RD/RZ250 = 54mm, RD/RZ350 &amp; RD400 = 64mm)</t>
  </si>
  <si>
    <t>Displacement</t>
  </si>
  <si>
    <r>
      <t>(</t>
    </r>
    <r>
      <rPr>
        <i/>
        <sz val="10"/>
        <rFont val="Arial"/>
        <family val="2"/>
      </rPr>
      <t>per cylinder</t>
    </r>
    <r>
      <rPr>
        <sz val="10"/>
        <rFont val="Arial"/>
        <family val="0"/>
      </rPr>
      <t xml:space="preserve"> in CC's or cm^3)</t>
    </r>
  </si>
  <si>
    <t>Bore diameter</t>
  </si>
  <si>
    <r>
      <t>Yellow cells</t>
    </r>
    <r>
      <rPr>
        <sz val="10"/>
        <rFont val="Arial"/>
        <family val="2"/>
      </rPr>
      <t xml:space="preserve"> = user enterable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</si>
</sst>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00"/>
    <numFmt numFmtId="181" formatCode="0.000"/>
    <numFmt numFmtId="182" formatCode="0.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181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tabSelected="1" workbookViewId="0" topLeftCell="B1">
      <selection activeCell="C17" sqref="C17"/>
    </sheetView>
  </sheetViews>
  <sheetFormatPr defaultColWidth="9.140625" defaultRowHeight="12.75"/>
  <cols>
    <col min="1" max="1" width="16.8515625" style="0" customWidth="1"/>
    <col min="2" max="2" width="16.7109375" style="0" customWidth="1"/>
    <col min="3" max="3" width="10.421875" style="0" customWidth="1"/>
    <col min="4" max="4" width="44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2.7109375" style="0" customWidth="1"/>
    <col min="9" max="9" width="6.7109375" style="0" customWidth="1"/>
    <col min="10" max="10" width="8.7109375" style="0" customWidth="1"/>
    <col min="11" max="11" width="2.7109375" style="0" customWidth="1"/>
    <col min="12" max="12" width="6.7109375" style="0" customWidth="1"/>
    <col min="13" max="13" width="8.7109375" style="0" customWidth="1"/>
    <col min="14" max="14" width="2.7109375" style="0" customWidth="1"/>
    <col min="15" max="15" width="6.7109375" style="0" customWidth="1"/>
    <col min="16" max="16" width="8.7109375" style="0" customWidth="1"/>
  </cols>
  <sheetData>
    <row r="1" spans="1:16" ht="12.75">
      <c r="A1" s="1" t="s">
        <v>16</v>
      </c>
      <c r="F1" s="21" t="s">
        <v>17</v>
      </c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8" t="s">
        <v>18</v>
      </c>
      <c r="B3" s="19"/>
      <c r="C3" s="19"/>
      <c r="D3" s="20"/>
      <c r="F3" s="8" t="s">
        <v>2</v>
      </c>
      <c r="G3" s="8" t="s">
        <v>1</v>
      </c>
      <c r="H3" s="9"/>
      <c r="I3" s="8" t="s">
        <v>2</v>
      </c>
      <c r="J3" s="8" t="s">
        <v>1</v>
      </c>
      <c r="K3" s="9"/>
      <c r="L3" s="8" t="s">
        <v>2</v>
      </c>
      <c r="M3" s="8" t="s">
        <v>1</v>
      </c>
      <c r="N3" s="9"/>
      <c r="O3" s="8" t="s">
        <v>2</v>
      </c>
      <c r="P3" s="8" t="s">
        <v>1</v>
      </c>
    </row>
    <row r="4" spans="1:16" ht="12.75">
      <c r="A4" s="2" t="s">
        <v>6</v>
      </c>
      <c r="B4" s="15" t="s">
        <v>3</v>
      </c>
      <c r="C4" s="14">
        <v>54.43</v>
      </c>
      <c r="D4" s="12" t="s">
        <v>21</v>
      </c>
      <c r="F4" s="10">
        <v>0</v>
      </c>
      <c r="G4" s="11">
        <f aca="true" t="shared" si="0" ref="G4:G23">$C$5+$C$8*(1-COS((RADIANS(F4))))-SQRT($C$5^2-($C$8*SIN((RADIANS(F4))))^2)</f>
        <v>0</v>
      </c>
      <c r="H4" s="9"/>
      <c r="I4" s="10">
        <v>10</v>
      </c>
      <c r="J4" s="11">
        <f aca="true" t="shared" si="1" ref="J4:J23">$C$5+$C$8*(1-COS((RADIANS(I4))))-SQRT($C$5^2-($C$8*SIN((RADIANS(I4))))^2)</f>
        <v>0.5152050463025404</v>
      </c>
      <c r="K4" s="9"/>
      <c r="L4" s="10">
        <v>20</v>
      </c>
      <c r="M4" s="11">
        <f aca="true" t="shared" si="2" ref="M4:M23">$C$5+$C$8*(1-COS((RADIANS(L4))))-SQRT($C$5^2-($C$8*SIN((RADIANS(L4))))^2)</f>
        <v>2.0365136907898744</v>
      </c>
      <c r="N4" s="9"/>
      <c r="O4" s="10">
        <v>30</v>
      </c>
      <c r="P4" s="11">
        <f aca="true" t="shared" si="3" ref="P4:P23">$C$5+$C$8*(1-COS((RADIANS(O4))))-SQRT($C$5^2-($C$8*SIN((RADIANS(O4))))^2)</f>
        <v>4.492569158488337</v>
      </c>
    </row>
    <row r="5" spans="1:16" ht="12.75">
      <c r="A5" s="2" t="s">
        <v>6</v>
      </c>
      <c r="B5" s="15" t="s">
        <v>4</v>
      </c>
      <c r="C5" s="14">
        <v>109.8</v>
      </c>
      <c r="D5" s="2" t="s">
        <v>22</v>
      </c>
      <c r="F5" s="10">
        <v>0.5</v>
      </c>
      <c r="G5" s="11">
        <f t="shared" si="0"/>
        <v>0.0012931073023167983</v>
      </c>
      <c r="H5" s="9"/>
      <c r="I5" s="10">
        <v>10.5</v>
      </c>
      <c r="J5" s="11">
        <f t="shared" si="1"/>
        <v>0.5677832369813274</v>
      </c>
      <c r="K5" s="9"/>
      <c r="L5" s="10">
        <v>20.5</v>
      </c>
      <c r="M5" s="11">
        <f t="shared" si="2"/>
        <v>2.1379003116026496</v>
      </c>
      <c r="N5" s="9"/>
      <c r="O5" s="10">
        <v>30.5</v>
      </c>
      <c r="P5" s="11">
        <f t="shared" si="3"/>
        <v>4.638031681894162</v>
      </c>
    </row>
    <row r="6" spans="1:16" ht="12.75">
      <c r="A6" s="2" t="s">
        <v>6</v>
      </c>
      <c r="B6" s="15" t="s">
        <v>27</v>
      </c>
      <c r="C6" s="14">
        <v>54</v>
      </c>
      <c r="D6" s="2" t="s">
        <v>24</v>
      </c>
      <c r="F6" s="10">
        <v>1</v>
      </c>
      <c r="G6" s="11">
        <f t="shared" si="0"/>
        <v>0.005172275661024628</v>
      </c>
      <c r="H6" s="9"/>
      <c r="I6" s="10">
        <v>11</v>
      </c>
      <c r="J6" s="11">
        <f t="shared" si="1"/>
        <v>0.6228803249235284</v>
      </c>
      <c r="K6" s="9"/>
      <c r="L6" s="10">
        <v>21</v>
      </c>
      <c r="M6" s="11">
        <f t="shared" si="2"/>
        <v>2.2416207988666343</v>
      </c>
      <c r="N6" s="9"/>
      <c r="O6" s="10">
        <v>31</v>
      </c>
      <c r="P6" s="11">
        <f t="shared" si="3"/>
        <v>4.785537170892667</v>
      </c>
    </row>
    <row r="7" spans="1:16" ht="12.75">
      <c r="A7" s="2"/>
      <c r="B7" s="2" t="s">
        <v>25</v>
      </c>
      <c r="C7" s="7">
        <f>(PI()*($C$6/2)^2*$C$4)/1000</f>
        <v>124.65673145033658</v>
      </c>
      <c r="D7" s="2" t="s">
        <v>26</v>
      </c>
      <c r="F7" s="10">
        <v>1.5</v>
      </c>
      <c r="G7" s="11">
        <f t="shared" si="0"/>
        <v>0.011637044455838463</v>
      </c>
      <c r="H7" s="9"/>
      <c r="I7" s="10">
        <v>11.5</v>
      </c>
      <c r="J7" s="11">
        <f t="shared" si="1"/>
        <v>0.6804897888861206</v>
      </c>
      <c r="K7" s="9"/>
      <c r="L7" s="10">
        <v>21.5</v>
      </c>
      <c r="M7" s="11">
        <f t="shared" si="2"/>
        <v>2.347662990372555</v>
      </c>
      <c r="N7" s="9"/>
      <c r="O7" s="10">
        <v>31.5</v>
      </c>
      <c r="P7" s="11">
        <f t="shared" si="3"/>
        <v>4.935068617100939</v>
      </c>
    </row>
    <row r="8" spans="1:16" ht="12.75">
      <c r="A8" s="2"/>
      <c r="B8" s="2" t="s">
        <v>20</v>
      </c>
      <c r="C8" s="7">
        <f>$C$4/2</f>
        <v>27.215</v>
      </c>
      <c r="D8" s="2" t="s">
        <v>5</v>
      </c>
      <c r="F8" s="10">
        <v>2</v>
      </c>
      <c r="G8" s="11">
        <f t="shared" si="0"/>
        <v>0.020686646068369896</v>
      </c>
      <c r="H8" s="9"/>
      <c r="I8" s="10">
        <v>12</v>
      </c>
      <c r="J8" s="11">
        <f t="shared" si="1"/>
        <v>0.7406048124036317</v>
      </c>
      <c r="K8" s="9"/>
      <c r="L8" s="10">
        <v>22</v>
      </c>
      <c r="M8" s="11">
        <f t="shared" si="2"/>
        <v>2.4560144597197677</v>
      </c>
      <c r="N8" s="9"/>
      <c r="O8" s="10">
        <v>32</v>
      </c>
      <c r="P8" s="11">
        <f t="shared" si="3"/>
        <v>5.086608796989523</v>
      </c>
    </row>
    <row r="9" spans="1:16" ht="12.75">
      <c r="A9" s="2"/>
      <c r="B9" s="2" t="s">
        <v>0</v>
      </c>
      <c r="C9" s="13">
        <f>$C$8+$C$5-$C$12</f>
        <v>135.21499999999997</v>
      </c>
      <c r="D9" s="2" t="s">
        <v>19</v>
      </c>
      <c r="F9" s="10">
        <v>2.5</v>
      </c>
      <c r="G9" s="11">
        <f t="shared" si="0"/>
        <v>0.03232000600510787</v>
      </c>
      <c r="H9" s="9"/>
      <c r="I9" s="10">
        <v>12.5</v>
      </c>
      <c r="J9" s="11">
        <f t="shared" si="1"/>
        <v>0.8032182848885014</v>
      </c>
      <c r="K9" s="9"/>
      <c r="L9" s="10">
        <v>22.5</v>
      </c>
      <c r="M9" s="11">
        <f t="shared" si="2"/>
        <v>2.5666625183558978</v>
      </c>
      <c r="N9" s="9"/>
      <c r="O9" s="10">
        <v>32.5</v>
      </c>
      <c r="P9" s="11">
        <f t="shared" si="3"/>
        <v>5.240140274767668</v>
      </c>
    </row>
    <row r="10" spans="6:16" ht="12.75">
      <c r="F10" s="10">
        <v>3</v>
      </c>
      <c r="G10" s="11">
        <f t="shared" si="0"/>
        <v>0.04653574306961161</v>
      </c>
      <c r="H10" s="9"/>
      <c r="I10" s="10">
        <v>13</v>
      </c>
      <c r="J10" s="11">
        <f t="shared" si="1"/>
        <v>0.8683228027796872</v>
      </c>
      <c r="K10" s="9"/>
      <c r="L10" s="10">
        <v>23</v>
      </c>
      <c r="M10" s="11">
        <f t="shared" si="2"/>
        <v>2.6795942176616165</v>
      </c>
      <c r="N10" s="9"/>
      <c r="O10" s="10">
        <v>33</v>
      </c>
      <c r="P10" s="11">
        <f t="shared" si="3"/>
        <v>5.395645405306851</v>
      </c>
    </row>
    <row r="11" spans="1:16" ht="12.75">
      <c r="A11" s="3" t="s">
        <v>7</v>
      </c>
      <c r="B11" s="4"/>
      <c r="C11" s="6"/>
      <c r="D11" s="5"/>
      <c r="F11" s="10">
        <v>3.5</v>
      </c>
      <c r="G11" s="11">
        <f t="shared" si="0"/>
        <v>0.06333216958388732</v>
      </c>
      <c r="H11" s="9"/>
      <c r="I11" s="10">
        <v>13.5</v>
      </c>
      <c r="J11" s="11">
        <f t="shared" si="1"/>
        <v>0.9359106707392613</v>
      </c>
      <c r="K11" s="9"/>
      <c r="L11" s="10">
        <v>23.5</v>
      </c>
      <c r="M11" s="11">
        <f t="shared" si="2"/>
        <v>2.794796351080322</v>
      </c>
      <c r="N11" s="9"/>
      <c r="O11" s="10">
        <v>33.5</v>
      </c>
      <c r="P11" s="11">
        <f t="shared" si="3"/>
        <v>5.553106337102236</v>
      </c>
    </row>
    <row r="12" spans="1:16" ht="12.75">
      <c r="A12" s="2" t="s">
        <v>6</v>
      </c>
      <c r="B12" s="15" t="s">
        <v>9</v>
      </c>
      <c r="C12" s="14">
        <v>1.8</v>
      </c>
      <c r="D12" s="2" t="s">
        <v>11</v>
      </c>
      <c r="F12" s="10">
        <v>4</v>
      </c>
      <c r="G12" s="11">
        <f t="shared" si="0"/>
        <v>0.0827072916590339</v>
      </c>
      <c r="H12" s="9"/>
      <c r="I12" s="10">
        <v>14</v>
      </c>
      <c r="J12" s="11">
        <f t="shared" si="1"/>
        <v>1.0059739028972388</v>
      </c>
      <c r="K12" s="9"/>
      <c r="L12" s="10">
        <v>24</v>
      </c>
      <c r="M12" s="11">
        <f t="shared" si="2"/>
        <v>2.9122554562922573</v>
      </c>
      <c r="N12" s="9"/>
      <c r="O12" s="10">
        <v>34</v>
      </c>
      <c r="P12" s="11">
        <f t="shared" si="3"/>
        <v>5.712505015271603</v>
      </c>
    </row>
    <row r="13" spans="1:16" ht="12.75">
      <c r="A13" s="2" t="s">
        <v>8</v>
      </c>
      <c r="B13" s="2" t="s">
        <v>10</v>
      </c>
      <c r="C13" s="13">
        <f>DEGREES(ACOS(($C$9^2+$C$8^2-$C$5^2)/(2*$C$9*$C$8)))</f>
        <v>18.785301162731322</v>
      </c>
      <c r="D13" s="2" t="s">
        <v>12</v>
      </c>
      <c r="F13" s="10">
        <v>4.5</v>
      </c>
      <c r="G13" s="11">
        <f t="shared" si="0"/>
        <v>0.10465880951484507</v>
      </c>
      <c r="H13" s="9"/>
      <c r="I13" s="10">
        <v>14.5</v>
      </c>
      <c r="J13" s="11">
        <f t="shared" si="1"/>
        <v>1.0785042241440834</v>
      </c>
      <c r="K13" s="9"/>
      <c r="L13" s="10">
        <v>24.5</v>
      </c>
      <c r="M13" s="11">
        <f t="shared" si="2"/>
        <v>3.031957817433238</v>
      </c>
      <c r="N13" s="9"/>
      <c r="O13" s="10">
        <v>34.5</v>
      </c>
      <c r="P13" s="11">
        <f t="shared" si="3"/>
        <v>5.873823184591203</v>
      </c>
    </row>
    <row r="14" spans="6:16" ht="12.75">
      <c r="F14" s="10">
        <v>5</v>
      </c>
      <c r="G14" s="11">
        <f t="shared" si="0"/>
        <v>0.12918411784869477</v>
      </c>
      <c r="H14" s="9"/>
      <c r="I14" s="10">
        <v>15</v>
      </c>
      <c r="J14" s="11">
        <f t="shared" si="1"/>
        <v>1.153493071471189</v>
      </c>
      <c r="K14" s="9"/>
      <c r="L14" s="10">
        <v>25</v>
      </c>
      <c r="M14" s="11">
        <f t="shared" si="2"/>
        <v>3.153889467357345</v>
      </c>
      <c r="N14" s="9"/>
      <c r="O14" s="10">
        <v>35</v>
      </c>
      <c r="P14" s="11">
        <f t="shared" si="3"/>
        <v>6.0370423925680825</v>
      </c>
    </row>
    <row r="15" spans="1:16" ht="12.75">
      <c r="A15" s="3" t="s">
        <v>13</v>
      </c>
      <c r="B15" s="4"/>
      <c r="C15" s="4"/>
      <c r="D15" s="5"/>
      <c r="F15" s="10">
        <v>5.5</v>
      </c>
      <c r="G15" s="11">
        <f t="shared" si="0"/>
        <v>0.15628030625353517</v>
      </c>
      <c r="H15" s="9"/>
      <c r="I15" s="10">
        <v>15.5</v>
      </c>
      <c r="J15" s="11">
        <f t="shared" si="1"/>
        <v>1.230931595359067</v>
      </c>
      <c r="K15" s="9"/>
      <c r="L15" s="10">
        <v>25.5</v>
      </c>
      <c r="M15" s="11">
        <f t="shared" si="2"/>
        <v>3.2780361899433927</v>
      </c>
      <c r="N15" s="9"/>
      <c r="O15" s="10">
        <v>35.5</v>
      </c>
      <c r="P15" s="11">
        <f t="shared" si="3"/>
        <v>6.202143992548173</v>
      </c>
    </row>
    <row r="16" spans="1:16" ht="12.75">
      <c r="A16" s="2" t="s">
        <v>14</v>
      </c>
      <c r="B16" s="15" t="s">
        <v>23</v>
      </c>
      <c r="C16" s="14">
        <v>130.5</v>
      </c>
      <c r="D16" s="2" t="s">
        <v>12</v>
      </c>
      <c r="F16" s="10">
        <v>6</v>
      </c>
      <c r="G16" s="11">
        <f t="shared" si="0"/>
        <v>0.18594415968476596</v>
      </c>
      <c r="H16" s="9"/>
      <c r="I16" s="10">
        <v>16</v>
      </c>
      <c r="J16" s="11">
        <f t="shared" si="1"/>
        <v>1.3108106612128125</v>
      </c>
      <c r="K16" s="9"/>
      <c r="L16" s="10">
        <v>26</v>
      </c>
      <c r="M16" s="11">
        <f t="shared" si="2"/>
        <v>3.4043835224451016</v>
      </c>
      <c r="N16" s="9"/>
      <c r="O16" s="10">
        <v>36</v>
      </c>
      <c r="P16" s="11">
        <f t="shared" si="3"/>
        <v>6.369109146860055</v>
      </c>
    </row>
    <row r="17" spans="1:16" ht="12.75">
      <c r="A17" s="2" t="s">
        <v>8</v>
      </c>
      <c r="B17" s="2" t="s">
        <v>15</v>
      </c>
      <c r="C17" s="13">
        <f>$C$5+$C$8*(1-COS((RADIANS($C$16))))-SQRT($C$5^2-($C$8*SIN((RADIANS($C$16))))^2)</f>
        <v>46.857545093787564</v>
      </c>
      <c r="D17" s="2" t="s">
        <v>11</v>
      </c>
      <c r="F17" s="10">
        <v>6.5</v>
      </c>
      <c r="G17" s="11">
        <f t="shared" si="0"/>
        <v>0.21817215897634412</v>
      </c>
      <c r="H17" s="9"/>
      <c r="I17" s="10">
        <v>16.5</v>
      </c>
      <c r="J17" s="11">
        <f t="shared" si="1"/>
        <v>1.3931208508454205</v>
      </c>
      <c r="K17" s="9"/>
      <c r="L17" s="10">
        <v>26.5</v>
      </c>
      <c r="M17" s="11">
        <f t="shared" si="2"/>
        <v>3.532916757884294</v>
      </c>
      <c r="N17" s="9"/>
      <c r="O17" s="10">
        <v>36.5</v>
      </c>
      <c r="P17" s="11">
        <f t="shared" si="3"/>
        <v>6.537918829993245</v>
      </c>
    </row>
    <row r="18" spans="6:16" ht="12.75">
      <c r="F18" s="10">
        <v>7</v>
      </c>
      <c r="G18" s="11">
        <f t="shared" si="0"/>
        <v>0.25296048140583594</v>
      </c>
      <c r="H18" s="9"/>
      <c r="I18" s="10">
        <v>17</v>
      </c>
      <c r="J18" s="11">
        <f t="shared" si="1"/>
        <v>1.477852464008052</v>
      </c>
      <c r="K18" s="9"/>
      <c r="L18" s="10">
        <v>27</v>
      </c>
      <c r="M18" s="11">
        <f t="shared" si="2"/>
        <v>3.6636209474872032</v>
      </c>
      <c r="N18" s="9"/>
      <c r="O18" s="10">
        <v>37</v>
      </c>
      <c r="P18" s="11">
        <f t="shared" si="3"/>
        <v>6.708553831810974</v>
      </c>
    </row>
    <row r="19" spans="6:16" ht="12.75">
      <c r="F19" s="10">
        <v>7.5</v>
      </c>
      <c r="G19" s="11">
        <f t="shared" si="0"/>
        <v>0.29030500130835435</v>
      </c>
      <c r="H19" s="9"/>
      <c r="I19" s="10">
        <v>17.5</v>
      </c>
      <c r="J19" s="11">
        <f t="shared" si="1"/>
        <v>1.5649955199676526</v>
      </c>
      <c r="K19" s="9"/>
      <c r="L19" s="10">
        <v>27.5</v>
      </c>
      <c r="M19" s="11">
        <f t="shared" si="2"/>
        <v>3.7964809031634132</v>
      </c>
      <c r="N19" s="9"/>
      <c r="O19" s="10">
        <v>37.5</v>
      </c>
      <c r="P19" s="11">
        <f t="shared" si="3"/>
        <v>6.880994760796625</v>
      </c>
    </row>
    <row r="20" spans="6:16" ht="12.75">
      <c r="F20" s="10">
        <v>8</v>
      </c>
      <c r="G20" s="11">
        <f t="shared" si="0"/>
        <v>0.3302012907394669</v>
      </c>
      <c r="H20" s="9"/>
      <c r="I20" s="10">
        <v>18</v>
      </c>
      <c r="J20" s="11">
        <f t="shared" si="1"/>
        <v>1.654539759131481</v>
      </c>
      <c r="K20" s="9"/>
      <c r="L20" s="10">
        <v>28</v>
      </c>
      <c r="M20" s="11">
        <f t="shared" si="2"/>
        <v>3.931481200026923</v>
      </c>
      <c r="N20" s="9"/>
      <c r="O20" s="10">
        <v>38</v>
      </c>
      <c r="P20" s="11">
        <f t="shared" si="3"/>
        <v>7.055222047333288</v>
      </c>
    </row>
    <row r="21" spans="6:16" ht="12.75">
      <c r="F21" s="10">
        <v>8.5</v>
      </c>
      <c r="G21" s="11">
        <f t="shared" si="0"/>
        <v>0.3726446201870033</v>
      </c>
      <c r="H21" s="9"/>
      <c r="I21" s="10">
        <v>18.5</v>
      </c>
      <c r="J21" s="11">
        <f t="shared" si="1"/>
        <v>1.7464746447185178</v>
      </c>
      <c r="K21" s="9"/>
      <c r="L21" s="10">
        <v>28.5</v>
      </c>
      <c r="M21" s="11">
        <f t="shared" si="2"/>
        <v>4.068606178959357</v>
      </c>
      <c r="N21" s="9"/>
      <c r="O21" s="10">
        <v>38.5</v>
      </c>
      <c r="P21" s="11">
        <f t="shared" si="3"/>
        <v>7.231215947015684</v>
      </c>
    </row>
    <row r="22" spans="6:16" ht="12.75">
      <c r="F22" s="10">
        <v>9</v>
      </c>
      <c r="G22" s="11">
        <f t="shared" si="0"/>
        <v>0.4176299593315491</v>
      </c>
      <c r="H22" s="9"/>
      <c r="I22" s="10">
        <v>19</v>
      </c>
      <c r="J22" s="11">
        <f t="shared" si="1"/>
        <v>1.8407893644775726</v>
      </c>
      <c r="K22" s="9"/>
      <c r="L22" s="10">
        <v>29</v>
      </c>
      <c r="M22" s="11">
        <f t="shared" si="2"/>
        <v>4.207839949214673</v>
      </c>
      <c r="N22" s="9"/>
      <c r="O22" s="10">
        <v>39</v>
      </c>
      <c r="P22" s="11">
        <f t="shared" si="3"/>
        <v>7.40895654399425</v>
      </c>
    </row>
    <row r="23" spans="1:16" ht="12.75">
      <c r="A23" s="1" t="s">
        <v>28</v>
      </c>
      <c r="F23" s="10">
        <v>9.5</v>
      </c>
      <c r="G23" s="11">
        <f t="shared" si="0"/>
        <v>0.46515197785579687</v>
      </c>
      <c r="H23" s="9"/>
      <c r="I23" s="10">
        <v>19.5</v>
      </c>
      <c r="J23" s="11">
        <f t="shared" si="1"/>
        <v>1.9374728324518316</v>
      </c>
      <c r="K23" s="9"/>
      <c r="L23" s="10">
        <v>29.5</v>
      </c>
      <c r="M23" s="11">
        <f t="shared" si="2"/>
        <v>4.349166391065182</v>
      </c>
      <c r="N23" s="9"/>
      <c r="O23" s="10">
        <v>39.5</v>
      </c>
      <c r="P23" s="11">
        <f t="shared" si="3"/>
        <v>7.588423754350188</v>
      </c>
    </row>
  </sheetData>
  <mergeCells count="1">
    <mergeCell ref="F1:P1"/>
  </mergeCells>
  <printOptions horizontalCentered="1"/>
  <pageMargins left="0.5" right="0.5" top="0.49" bottom="0.49" header="0.5" footer="0.25"/>
  <pageSetup fitToHeight="1" fitToWidth="1" horizontalDpi="300" verticalDpi="300" orientation="landscape" scale="77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IT029564</cp:lastModifiedBy>
  <cp:lastPrinted>2008-01-10T21:04:34Z</cp:lastPrinted>
  <dcterms:created xsi:type="dcterms:W3CDTF">2006-07-23T09:37:59Z</dcterms:created>
  <dcterms:modified xsi:type="dcterms:W3CDTF">2011-08-23T09:12:28Z</dcterms:modified>
  <cp:category/>
  <cp:version/>
  <cp:contentType/>
  <cp:contentStatus/>
</cp:coreProperties>
</file>